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4 Уточнение бюджета района сентябрь (корректировка 3)\Проект решения\"/>
    </mc:Choice>
  </mc:AlternateContent>
  <bookViews>
    <workbookView xWindow="0" yWindow="0" windowWidth="28800" windowHeight="12450" tabRatio="500"/>
  </bookViews>
  <sheets>
    <sheet name="на 2020 год" sheetId="1" r:id="rId1"/>
  </sheets>
  <definedNames>
    <definedName name="Print_Area_0" localSheetId="0">'на 2020 год'!$A$11:$O$26</definedName>
    <definedName name="_xlnm.Print_Titles" localSheetId="0">'на 2020 год'!$14:$16</definedName>
    <definedName name="_xlnm.Print_Area" localSheetId="0">'на 2020 год'!$A$1:$O$26</definedName>
  </definedNames>
  <calcPr calcId="162913" iterateDelta="1E-4"/>
</workbook>
</file>

<file path=xl/calcChain.xml><?xml version="1.0" encoding="utf-8"?>
<calcChain xmlns="http://schemas.openxmlformats.org/spreadsheetml/2006/main">
  <c r="D18" i="1" l="1"/>
  <c r="O18" i="1" s="1"/>
  <c r="D19" i="1"/>
  <c r="O19" i="1" s="1"/>
  <c r="O20" i="1"/>
  <c r="O21" i="1"/>
  <c r="O22" i="1"/>
  <c r="O23" i="1"/>
  <c r="O17" i="1"/>
  <c r="D21" i="1"/>
  <c r="D22" i="1"/>
  <c r="D23" i="1"/>
  <c r="D20" i="1"/>
  <c r="D17" i="1"/>
  <c r="D24" i="1" l="1"/>
  <c r="O24" i="1" s="1"/>
  <c r="H24" i="1"/>
  <c r="G24" i="1"/>
  <c r="L21" i="1" l="1"/>
  <c r="L20" i="1"/>
  <c r="L18" i="1"/>
  <c r="L17" i="1"/>
  <c r="E24" i="1"/>
  <c r="F24" i="1"/>
  <c r="I24" i="1"/>
  <c r="J24" i="1"/>
  <c r="K24" i="1"/>
  <c r="M24" i="1"/>
  <c r="N24" i="1"/>
  <c r="L24" i="1" l="1"/>
  <c r="C24" i="1" l="1"/>
  <c r="F23" i="1"/>
  <c r="M17" i="1"/>
</calcChain>
</file>

<file path=xl/sharedStrings.xml><?xml version="1.0" encoding="utf-8"?>
<sst xmlns="http://schemas.openxmlformats.org/spreadsheetml/2006/main" count="35" uniqueCount="34">
  <si>
    <t>к решению Думы Белоярского района</t>
  </si>
  <si>
    <t>ПРИЛОЖЕНИЕ 20</t>
  </si>
  <si>
    <t xml:space="preserve">от 7 декабря 2023 года № 61     </t>
  </si>
  <si>
    <t>Р А С П Р Е Д Е Л Е Н И Е 
межбюджетных трансфертов  бюджетам поселений Белоярского района на 2024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</si>
  <si>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</si>
  <si>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</si>
  <si>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</si>
  <si>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</si>
  <si>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</si>
  <si>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</si>
  <si>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 xml:space="preserve">Субсидии </t>
  </si>
  <si>
    <t>Сумма на год</t>
  </si>
  <si>
    <t xml:space="preserve"> для обеспечения сбалансирован-ности бюджетов поселений Белоярского района</t>
  </si>
  <si>
    <t>на реализацию наказов избирателей депутатам Думы Ханты-Мансийского автономного округа – Югры</t>
  </si>
  <si>
    <t xml:space="preserve">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</si>
  <si>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</si>
  <si>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</si>
  <si>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</si>
  <si>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</si>
  <si>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</si>
  <si>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</si>
  <si>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</si>
  <si>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</si>
  <si>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</si>
  <si>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</si>
  <si>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</si>
  <si>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</si>
  <si>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</si>
  <si>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</si>
  <si>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 xml:space="preserve"> на поощрения за достижение высоких показателей качества организации и осуществления бюджетного процесса по результатом оценок</t>
  </si>
  <si>
    <t xml:space="preserve"> на поощрение достижения наилучших показателей деятельности органов местного самоуправления поселений Белоярского района</t>
  </si>
  <si>
    <t xml:space="preserve">от    сентября 2024 года № </t>
  </si>
  <si>
    <t>ПРИЛОЖЕНИЕ 16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</si>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</sst>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4" fillId="0" borderId="0" xfId="0" applyFont="1" applyBorder="1" applyAlignment="1">
      <alignment horizontal="right" vertical="center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top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>
      <alignment horizontal="center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1" applyFont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N30"/>
  <sheetViews>
    <sheetView showGridLines="0" tabSelected="1" view="pageBreakPreview" zoomScaleNormal="100" workbookViewId="0">
      <selection activeCell="N15" sqref="N15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8" width="19.140625" style="1" customWidth="1"/>
    <col min="9" max="9" width="28.5703125" style="1" customWidth="1"/>
    <col min="10" max="10" width="20.140625" style="1" customWidth="1"/>
    <col min="11" max="11" width="21.28515625" style="1" customWidth="1"/>
    <col min="12" max="12" width="17.28515625" style="1" customWidth="1"/>
    <col min="13" max="14" width="16.42578125" style="1" customWidth="1"/>
    <col min="15" max="15" width="17.5703125" style="1" customWidth="1"/>
    <col min="16" max="260" width="9.140625" style="1" customWidth="1"/>
    <col min="261" max="1028" width="9.28515625" style="1"/>
  </cols>
  <sheetData>
    <row r="1" spans="1:16" ht="18" customHeight="1" x14ac:dyDescent="0.25">
      <c r="A1" s="2"/>
      <c r="B1" s="2"/>
      <c r="C1" s="2"/>
      <c r="D1" s="2"/>
      <c r="E1" s="2"/>
      <c r="F1" s="2"/>
      <c r="G1" s="27"/>
      <c r="H1" s="27"/>
      <c r="I1" s="38" t="s">
        <v>32</v>
      </c>
      <c r="J1" s="38"/>
      <c r="K1" s="38"/>
      <c r="L1" s="38"/>
      <c r="M1" s="38"/>
      <c r="N1" s="38"/>
      <c r="O1" s="38"/>
      <c r="P1" s="19"/>
    </row>
    <row r="2" spans="1:16" ht="20.25" customHeight="1" x14ac:dyDescent="0.25">
      <c r="A2" s="2"/>
      <c r="B2" s="2"/>
      <c r="C2" s="2"/>
      <c r="D2" s="2"/>
      <c r="E2" s="2"/>
      <c r="F2" s="2"/>
      <c r="G2" s="27"/>
      <c r="H2" s="27"/>
      <c r="I2" s="33" t="s">
        <v>0</v>
      </c>
      <c r="J2" s="33"/>
      <c r="K2" s="33"/>
      <c r="L2" s="33"/>
      <c r="M2" s="33"/>
      <c r="N2" s="33"/>
      <c r="O2" s="33"/>
      <c r="P2" s="19"/>
    </row>
    <row r="3" spans="1:16" ht="16.5" customHeight="1" x14ac:dyDescent="0.25">
      <c r="A3" s="2"/>
      <c r="B3" s="2"/>
      <c r="C3" s="2"/>
      <c r="D3" s="2"/>
      <c r="E3" s="2"/>
      <c r="F3" s="2"/>
      <c r="G3" s="27"/>
      <c r="H3" s="27"/>
      <c r="I3" s="33" t="s">
        <v>31</v>
      </c>
      <c r="J3" s="33"/>
      <c r="K3" s="33"/>
      <c r="L3" s="33"/>
      <c r="M3" s="33"/>
      <c r="N3" s="33"/>
      <c r="O3" s="33"/>
      <c r="P3" s="19"/>
    </row>
    <row r="4" spans="1:16" ht="16.5" customHeight="1" x14ac:dyDescent="0.25">
      <c r="A4" s="2"/>
      <c r="B4" s="2"/>
      <c r="C4" s="2"/>
      <c r="D4" s="2"/>
      <c r="E4" s="2"/>
      <c r="F4" s="2"/>
      <c r="G4" s="27"/>
      <c r="H4" s="27"/>
      <c r="I4" s="3"/>
      <c r="J4" s="3"/>
      <c r="K4" s="3"/>
      <c r="L4" s="3"/>
      <c r="M4" s="3"/>
      <c r="N4" s="3"/>
      <c r="O4" s="3"/>
      <c r="P4" s="19"/>
    </row>
    <row r="5" spans="1:16" ht="18" customHeight="1" x14ac:dyDescent="0.25">
      <c r="A5" s="2"/>
      <c r="B5" s="2"/>
      <c r="C5" s="2"/>
      <c r="D5" s="2"/>
      <c r="E5" s="2"/>
      <c r="F5" s="2"/>
      <c r="G5" s="27"/>
      <c r="H5" s="27"/>
      <c r="I5" s="38" t="s">
        <v>1</v>
      </c>
      <c r="J5" s="38"/>
      <c r="K5" s="38"/>
      <c r="L5" s="38"/>
      <c r="M5" s="38"/>
      <c r="N5" s="38"/>
      <c r="O5" s="38"/>
      <c r="P5" s="19"/>
    </row>
    <row r="6" spans="1:16" ht="20.25" customHeight="1" x14ac:dyDescent="0.25">
      <c r="A6" s="2"/>
      <c r="B6" s="2"/>
      <c r="C6" s="2"/>
      <c r="D6" s="2"/>
      <c r="E6" s="2"/>
      <c r="F6" s="2"/>
      <c r="G6" s="27"/>
      <c r="H6" s="27"/>
      <c r="I6" s="33" t="s">
        <v>0</v>
      </c>
      <c r="J6" s="33"/>
      <c r="K6" s="33"/>
      <c r="L6" s="33"/>
      <c r="M6" s="33"/>
      <c r="N6" s="33"/>
      <c r="O6" s="33"/>
      <c r="P6" s="19"/>
    </row>
    <row r="7" spans="1:16" ht="16.5" customHeight="1" x14ac:dyDescent="0.25">
      <c r="A7" s="2"/>
      <c r="B7" s="2"/>
      <c r="C7" s="2"/>
      <c r="D7" s="2"/>
      <c r="E7" s="2"/>
      <c r="F7" s="2"/>
      <c r="G7" s="27"/>
      <c r="H7" s="27"/>
      <c r="I7" s="33" t="s">
        <v>2</v>
      </c>
      <c r="J7" s="33"/>
      <c r="K7" s="33"/>
      <c r="L7" s="33"/>
      <c r="M7" s="33"/>
      <c r="N7" s="33"/>
      <c r="O7" s="33"/>
      <c r="P7" s="19"/>
    </row>
    <row r="8" spans="1:16" ht="16.5" customHeight="1" x14ac:dyDescent="0.25">
      <c r="A8" s="2"/>
      <c r="B8" s="2"/>
      <c r="C8" s="2"/>
      <c r="D8" s="2"/>
      <c r="E8" s="2"/>
      <c r="F8" s="2"/>
      <c r="G8" s="27"/>
      <c r="H8" s="27"/>
      <c r="I8" s="2"/>
      <c r="J8" s="4"/>
      <c r="K8" s="4"/>
      <c r="L8" s="4"/>
      <c r="M8" s="4"/>
      <c r="N8" s="4"/>
      <c r="O8" s="2"/>
      <c r="P8" s="19"/>
    </row>
    <row r="9" spans="1:16" ht="16.5" customHeight="1" x14ac:dyDescent="0.25">
      <c r="A9" s="2"/>
      <c r="B9" s="2"/>
      <c r="C9" s="2"/>
      <c r="D9" s="2"/>
      <c r="E9" s="2"/>
      <c r="F9" s="2"/>
      <c r="G9" s="27"/>
      <c r="H9" s="27"/>
      <c r="I9" s="2"/>
      <c r="J9" s="4"/>
      <c r="K9" s="4"/>
      <c r="L9" s="4"/>
      <c r="M9" s="4"/>
      <c r="N9" s="4"/>
      <c r="O9" s="2"/>
      <c r="P9" s="19"/>
    </row>
    <row r="10" spans="1:16" ht="12.75" customHeight="1" x14ac:dyDescent="0.25">
      <c r="A10" s="2"/>
      <c r="B10" s="2"/>
      <c r="C10" s="2"/>
      <c r="D10" s="2"/>
      <c r="E10" s="2"/>
      <c r="F10" s="2"/>
      <c r="G10" s="27"/>
      <c r="H10" s="27"/>
      <c r="I10" s="2"/>
      <c r="J10" s="5"/>
      <c r="K10" s="5"/>
      <c r="L10" s="5"/>
      <c r="M10" s="5"/>
      <c r="N10" s="5"/>
      <c r="O10" s="2"/>
      <c r="P10" s="19"/>
    </row>
    <row r="11" spans="1:16" ht="41.25" customHeight="1" x14ac:dyDescent="0.25">
      <c r="A11" s="34" t="s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19"/>
    </row>
    <row r="12" spans="1:16" ht="18.75" x14ac:dyDescent="0.25">
      <c r="A12" s="2"/>
      <c r="B12" s="2"/>
      <c r="C12" s="2"/>
      <c r="D12" s="2"/>
      <c r="E12" s="2"/>
      <c r="F12" s="2"/>
      <c r="G12" s="27"/>
      <c r="H12" s="27"/>
      <c r="I12" s="2"/>
      <c r="J12" s="2"/>
      <c r="K12" s="2"/>
      <c r="L12" s="2"/>
      <c r="M12" s="2"/>
      <c r="N12" s="2"/>
      <c r="O12" s="2"/>
      <c r="P12" s="19"/>
    </row>
    <row r="13" spans="1:16" ht="16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19"/>
      <c r="M13" s="19"/>
      <c r="N13" s="19"/>
      <c r="O13" s="20" t="s">
        <v>4</v>
      </c>
      <c r="P13" s="19"/>
    </row>
    <row r="14" spans="1:16" ht="32.25" customHeight="1" x14ac:dyDescent="0.25">
      <c r="A14" s="31" t="s">
        <v>5</v>
      </c>
      <c r="B14" s="31" t="s">
        <v>6</v>
      </c>
      <c r="C14" s="32" t="s">
        <v>7</v>
      </c>
      <c r="D14" s="35" t="s">
        <v>8</v>
      </c>
      <c r="E14" s="35"/>
      <c r="F14" s="35"/>
      <c r="G14" s="35"/>
      <c r="H14" s="35"/>
      <c r="I14" s="35"/>
      <c r="J14" s="35" t="s">
        <v>9</v>
      </c>
      <c r="K14" s="35"/>
      <c r="L14" s="35"/>
      <c r="M14" s="36" t="s">
        <v>10</v>
      </c>
      <c r="N14" s="37"/>
      <c r="O14" s="31" t="s">
        <v>11</v>
      </c>
      <c r="P14" s="21"/>
    </row>
    <row r="15" spans="1:16" ht="251.25" customHeight="1" x14ac:dyDescent="0.25">
      <c r="A15" s="31"/>
      <c r="B15" s="31"/>
      <c r="C15" s="32"/>
      <c r="D15" s="8" t="s">
        <v>12</v>
      </c>
      <c r="E15" s="8" t="s">
        <v>13</v>
      </c>
      <c r="F15" s="8" t="s">
        <v>14</v>
      </c>
      <c r="G15" s="28" t="s">
        <v>29</v>
      </c>
      <c r="H15" s="28" t="s">
        <v>30</v>
      </c>
      <c r="I15" s="9" t="s">
        <v>15</v>
      </c>
      <c r="J15" s="10" t="s">
        <v>16</v>
      </c>
      <c r="K15" s="10" t="s">
        <v>17</v>
      </c>
      <c r="L15" s="22" t="s">
        <v>33</v>
      </c>
      <c r="M15" s="22" t="s">
        <v>18</v>
      </c>
      <c r="N15" s="22" t="s">
        <v>19</v>
      </c>
      <c r="O15" s="31"/>
      <c r="P15" s="21"/>
    </row>
    <row r="16" spans="1:16" ht="15.75" customHeight="1" x14ac:dyDescent="0.2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29"/>
      <c r="H16" s="29"/>
      <c r="I16" s="7">
        <v>7</v>
      </c>
      <c r="J16" s="7">
        <v>8</v>
      </c>
      <c r="K16" s="7">
        <v>9</v>
      </c>
      <c r="L16" s="7">
        <v>10</v>
      </c>
      <c r="M16" s="7">
        <v>11</v>
      </c>
      <c r="N16" s="7">
        <v>12</v>
      </c>
      <c r="O16" s="7">
        <v>13</v>
      </c>
      <c r="P16" s="21"/>
    </row>
    <row r="17" spans="1:16" ht="15.75" customHeight="1" x14ac:dyDescent="0.25">
      <c r="A17" s="11">
        <v>1</v>
      </c>
      <c r="B17" s="12" t="s">
        <v>20</v>
      </c>
      <c r="C17" s="13">
        <v>3572100</v>
      </c>
      <c r="D17" s="13">
        <f>8424610+171864</f>
        <v>8596474</v>
      </c>
      <c r="E17" s="13">
        <v>200000</v>
      </c>
      <c r="F17" s="13">
        <v>59862</v>
      </c>
      <c r="G17" s="13">
        <v>8500</v>
      </c>
      <c r="H17" s="13"/>
      <c r="I17" s="14">
        <v>0</v>
      </c>
      <c r="J17" s="15">
        <v>16200</v>
      </c>
      <c r="K17" s="15">
        <v>7400</v>
      </c>
      <c r="L17" s="23">
        <f>796000+99966.56</f>
        <v>895966.56</v>
      </c>
      <c r="M17" s="23">
        <f>14238850+21654919.7</f>
        <v>35893769.700000003</v>
      </c>
      <c r="N17" s="23">
        <v>7867400</v>
      </c>
      <c r="O17" s="14">
        <f>C17+D17+I17+J17+L17+K17+M17+E17+F17+N17+G17+H17</f>
        <v>57117672.260000005</v>
      </c>
      <c r="P17" s="21"/>
    </row>
    <row r="18" spans="1:16" ht="16.5" customHeight="1" x14ac:dyDescent="0.25">
      <c r="A18" s="11">
        <v>2</v>
      </c>
      <c r="B18" s="12" t="s">
        <v>21</v>
      </c>
      <c r="C18" s="13">
        <v>30541800</v>
      </c>
      <c r="D18" s="23">
        <f>27636076.45+2903823.14+150381+700000+2368209.07</f>
        <v>33758489.659999996</v>
      </c>
      <c r="E18" s="13">
        <v>0</v>
      </c>
      <c r="F18" s="13">
        <v>67345</v>
      </c>
      <c r="G18" s="13">
        <v>71800</v>
      </c>
      <c r="H18" s="13"/>
      <c r="I18" s="14">
        <v>0</v>
      </c>
      <c r="J18" s="15">
        <v>12100</v>
      </c>
      <c r="K18" s="15">
        <v>5600</v>
      </c>
      <c r="L18" s="23">
        <f>398000-321966.56</f>
        <v>76033.440000000002</v>
      </c>
      <c r="M18" s="23">
        <v>0</v>
      </c>
      <c r="N18" s="23">
        <v>0</v>
      </c>
      <c r="O18" s="14">
        <f t="shared" ref="O18:O23" si="0">C18+D18+I18+J18+L18+K18+M18+E18+F18+N18+G18+H18</f>
        <v>64533168.099999994</v>
      </c>
      <c r="P18" s="24"/>
    </row>
    <row r="19" spans="1:16" ht="16.5" customHeight="1" x14ac:dyDescent="0.25">
      <c r="A19" s="11">
        <v>3</v>
      </c>
      <c r="B19" s="12" t="s">
        <v>22</v>
      </c>
      <c r="C19" s="13">
        <v>7235600</v>
      </c>
      <c r="D19" s="23">
        <f>4743421.5+171864+440467.38</f>
        <v>5355752.88</v>
      </c>
      <c r="E19" s="13">
        <v>0</v>
      </c>
      <c r="F19" s="13">
        <v>59862</v>
      </c>
      <c r="G19" s="13"/>
      <c r="H19" s="13">
        <v>650000</v>
      </c>
      <c r="I19" s="14">
        <v>0</v>
      </c>
      <c r="J19" s="15">
        <v>22900</v>
      </c>
      <c r="K19" s="15">
        <v>10500</v>
      </c>
      <c r="L19" s="23">
        <v>796000</v>
      </c>
      <c r="M19" s="23">
        <v>3538322.5</v>
      </c>
      <c r="N19" s="23">
        <v>0</v>
      </c>
      <c r="O19" s="14">
        <f t="shared" si="0"/>
        <v>17668937.379999999</v>
      </c>
      <c r="P19" s="24"/>
    </row>
    <row r="20" spans="1:16" ht="16.5" customHeight="1" x14ac:dyDescent="0.25">
      <c r="A20" s="11">
        <v>4</v>
      </c>
      <c r="B20" s="12" t="s">
        <v>23</v>
      </c>
      <c r="C20" s="13">
        <v>3811600</v>
      </c>
      <c r="D20" s="23">
        <f>4795410+193347</f>
        <v>4988757</v>
      </c>
      <c r="E20" s="13">
        <v>0</v>
      </c>
      <c r="F20" s="13">
        <v>59862</v>
      </c>
      <c r="G20" s="13">
        <v>66700</v>
      </c>
      <c r="H20" s="13">
        <v>1000000</v>
      </c>
      <c r="I20" s="14">
        <v>0</v>
      </c>
      <c r="J20" s="15">
        <v>13500</v>
      </c>
      <c r="K20" s="15">
        <v>6200</v>
      </c>
      <c r="L20" s="23">
        <f>796000+122000</f>
        <v>918000</v>
      </c>
      <c r="M20" s="23">
        <v>0</v>
      </c>
      <c r="N20" s="23">
        <v>5669640</v>
      </c>
      <c r="O20" s="14">
        <f t="shared" si="0"/>
        <v>16534259</v>
      </c>
      <c r="P20" s="24"/>
    </row>
    <row r="21" spans="1:16" ht="16.5" customHeight="1" x14ac:dyDescent="0.25">
      <c r="A21" s="11">
        <v>5</v>
      </c>
      <c r="B21" s="12" t="s">
        <v>24</v>
      </c>
      <c r="C21" s="13">
        <v>3777800</v>
      </c>
      <c r="D21" s="23">
        <f>9880980.73+2175188.9+189050.4+259108.66</f>
        <v>12504328.690000001</v>
      </c>
      <c r="E21" s="13">
        <v>0</v>
      </c>
      <c r="F21" s="13">
        <v>59862</v>
      </c>
      <c r="G21" s="13">
        <v>53000</v>
      </c>
      <c r="H21" s="13"/>
      <c r="I21" s="14">
        <v>0</v>
      </c>
      <c r="J21" s="15">
        <v>17600</v>
      </c>
      <c r="K21" s="15">
        <v>8000</v>
      </c>
      <c r="L21" s="23">
        <f>796000+100000</f>
        <v>896000</v>
      </c>
      <c r="M21" s="23">
        <v>2115783.4300000002</v>
      </c>
      <c r="N21" s="23">
        <v>0</v>
      </c>
      <c r="O21" s="14">
        <f t="shared" si="0"/>
        <v>19432374.120000001</v>
      </c>
      <c r="P21" s="24"/>
    </row>
    <row r="22" spans="1:16" ht="16.5" customHeight="1" x14ac:dyDescent="0.25">
      <c r="A22" s="11">
        <v>6</v>
      </c>
      <c r="B22" s="12" t="s">
        <v>25</v>
      </c>
      <c r="C22" s="13">
        <v>30403000</v>
      </c>
      <c r="D22" s="13">
        <f>9684206.87+1328000+219126.6</f>
        <v>11231333.469999999</v>
      </c>
      <c r="E22" s="13">
        <v>0</v>
      </c>
      <c r="F22" s="13">
        <v>67345</v>
      </c>
      <c r="G22" s="13"/>
      <c r="H22" s="13">
        <v>800000</v>
      </c>
      <c r="I22" s="14">
        <v>0</v>
      </c>
      <c r="J22" s="15">
        <v>33700</v>
      </c>
      <c r="K22" s="15">
        <v>15400</v>
      </c>
      <c r="L22" s="23">
        <v>398000</v>
      </c>
      <c r="M22" s="23">
        <v>0</v>
      </c>
      <c r="N22" s="23">
        <v>0</v>
      </c>
      <c r="O22" s="14">
        <f t="shared" si="0"/>
        <v>42948778.469999999</v>
      </c>
      <c r="P22" s="24"/>
    </row>
    <row r="23" spans="1:16" ht="16.5" customHeight="1" x14ac:dyDescent="0.25">
      <c r="A23" s="11">
        <v>7</v>
      </c>
      <c r="B23" s="12" t="s">
        <v>26</v>
      </c>
      <c r="C23" s="13">
        <v>61562000</v>
      </c>
      <c r="D23" s="13">
        <f>17186.4</f>
        <v>17186.400000000001</v>
      </c>
      <c r="E23" s="13">
        <v>0</v>
      </c>
      <c r="F23" s="13">
        <f>21900000+67344.65</f>
        <v>21967344.649999999</v>
      </c>
      <c r="G23" s="13"/>
      <c r="H23" s="13"/>
      <c r="I23" s="14">
        <v>1169100</v>
      </c>
      <c r="J23" s="15">
        <v>0</v>
      </c>
      <c r="K23" s="15">
        <v>0</v>
      </c>
      <c r="L23" s="23">
        <v>0</v>
      </c>
      <c r="M23" s="23">
        <v>0</v>
      </c>
      <c r="N23" s="23">
        <v>0</v>
      </c>
      <c r="O23" s="14">
        <f t="shared" si="0"/>
        <v>84715631.049999997</v>
      </c>
      <c r="P23" s="24"/>
    </row>
    <row r="24" spans="1:16" ht="15.75" customHeight="1" x14ac:dyDescent="0.25">
      <c r="A24" s="16"/>
      <c r="B24" s="17" t="s">
        <v>27</v>
      </c>
      <c r="C24" s="18">
        <f>C18+C19+C22+C23+C20+C21+C17</f>
        <v>140903900</v>
      </c>
      <c r="D24" s="18">
        <f>D18+D19+D22+D23+D20+D21+D17</f>
        <v>76452322.099999994</v>
      </c>
      <c r="E24" s="18">
        <f t="shared" ref="E24:N24" si="1">E18+E19+E22+E23+E20+E21+E17</f>
        <v>200000</v>
      </c>
      <c r="F24" s="18">
        <f t="shared" si="1"/>
        <v>22341482.649999999</v>
      </c>
      <c r="G24" s="18">
        <f t="shared" si="1"/>
        <v>200000</v>
      </c>
      <c r="H24" s="18">
        <f t="shared" si="1"/>
        <v>2450000</v>
      </c>
      <c r="I24" s="18">
        <f t="shared" si="1"/>
        <v>1169100</v>
      </c>
      <c r="J24" s="18">
        <f t="shared" si="1"/>
        <v>116000</v>
      </c>
      <c r="K24" s="18">
        <f t="shared" si="1"/>
        <v>53100</v>
      </c>
      <c r="L24" s="18">
        <f t="shared" si="1"/>
        <v>3980000</v>
      </c>
      <c r="M24" s="18">
        <f t="shared" si="1"/>
        <v>41547875.630000003</v>
      </c>
      <c r="N24" s="18">
        <f t="shared" si="1"/>
        <v>13537040</v>
      </c>
      <c r="O24" s="25">
        <f>C24+D24+I24+J24+L24+K24+M24+E24+F24+N24+G24+H24</f>
        <v>302950820.38</v>
      </c>
      <c r="P24" s="6"/>
    </row>
    <row r="25" spans="1:16" x14ac:dyDescent="0.25">
      <c r="A25" s="30" t="s">
        <v>28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8" spans="1:16" x14ac:dyDescent="0.25">
      <c r="D28" s="26"/>
      <c r="O28" s="26"/>
    </row>
    <row r="30" spans="1:16" x14ac:dyDescent="0.25">
      <c r="D30" s="26"/>
      <c r="O30" s="26"/>
    </row>
  </sheetData>
  <mergeCells count="15">
    <mergeCell ref="I1:O1"/>
    <mergeCell ref="I2:O2"/>
    <mergeCell ref="I3:O3"/>
    <mergeCell ref="I5:O5"/>
    <mergeCell ref="I6:O6"/>
    <mergeCell ref="I7:O7"/>
    <mergeCell ref="A11:O11"/>
    <mergeCell ref="D14:I14"/>
    <mergeCell ref="J14:L14"/>
    <mergeCell ref="M14:N14"/>
    <mergeCell ref="A25:O25"/>
    <mergeCell ref="A14:A15"/>
    <mergeCell ref="B14:B15"/>
    <mergeCell ref="C14:C15"/>
    <mergeCell ref="O14:O15"/>
  </mergeCells>
  <printOptions horizontalCentered="1"/>
  <pageMargins left="0.78740157480314965" right="0.59055118110236227" top="0.98425196850393704" bottom="0.59055118110236227" header="0.51181102362204722" footer="0.11811023622047245"/>
  <pageSetup paperSize="9" scale="48" firstPageNumber="0" fitToHeight="3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2024-09-11T06:01:58Z</cp:lastPrinted>
  <dcterms:created xsi:type="dcterms:W3CDTF">2015-11-07T05:36:00Z</dcterms:created>
  <dcterms:modified xsi:type="dcterms:W3CDTF">2024-09-11T09:22:41Z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1049-11.2.0.9984</vt:lpwstr>
  </property>
</Properties>
</file>